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velopment\Anbud\Anbud 2023 - start 2024\Ekonomisk planering\Kostnadsbudgetar\"/>
    </mc:Choice>
  </mc:AlternateContent>
  <xr:revisionPtr revIDLastSave="0" documentId="13_ncr:1_{89E2DA46-050E-4502-8212-4826E777966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udget för en omgång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2" l="1"/>
  <c r="F39" i="2"/>
  <c r="F38" i="2"/>
  <c r="F21" i="2"/>
  <c r="F22" i="2"/>
  <c r="F23" i="2"/>
  <c r="F24" i="2"/>
  <c r="F11" i="2"/>
  <c r="F12" i="2"/>
  <c r="F25" i="2"/>
  <c r="F10" i="2"/>
  <c r="F13" i="2"/>
  <c r="F14" i="2"/>
  <c r="F9" i="2" l="1"/>
  <c r="G82" i="2"/>
  <c r="F45" i="2"/>
  <c r="F68" i="2"/>
  <c r="F34" i="2"/>
  <c r="G34" i="2" s="1"/>
  <c r="F33" i="2"/>
  <c r="G33" i="2" s="1"/>
  <c r="F77" i="2"/>
  <c r="F56" i="2"/>
  <c r="F30" i="2"/>
  <c r="F29" i="2"/>
  <c r="F28" i="2"/>
  <c r="F27" i="2"/>
  <c r="F26" i="2"/>
  <c r="F20" i="2"/>
  <c r="F18" i="2"/>
  <c r="F17" i="2"/>
  <c r="F16" i="2"/>
  <c r="F15" i="2"/>
  <c r="F31" i="2" l="1"/>
  <c r="F84" i="2"/>
  <c r="F35" i="2"/>
  <c r="F85" i="2" l="1"/>
  <c r="F83" i="2"/>
  <c r="E85" i="2" l="1"/>
  <c r="E84" i="2"/>
  <c r="F87" i="2"/>
  <c r="F88" i="2" s="1"/>
  <c r="F8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Heinz Glöckler</author>
  </authors>
  <commentList>
    <comment ref="H36" authorId="0" shapeId="0" xr:uid="{00000000-0006-0000-0000-000002000000}">
      <text>
        <r>
          <rPr>
            <sz val="9"/>
            <color indexed="81"/>
            <rFont val="Tahoma"/>
            <charset val="1"/>
          </rPr>
          <t xml:space="preserve">ange organisationens eller företaget namn 
</t>
        </r>
      </text>
    </comment>
    <comment ref="H46" authorId="0" shapeId="0" xr:uid="{00000000-0006-0000-0000-000003000000}">
      <text>
        <r>
          <rPr>
            <sz val="9"/>
            <color indexed="81"/>
            <rFont val="Tahoma"/>
            <charset val="1"/>
          </rPr>
          <t xml:space="preserve">ange organisationens eller företaget namn 
</t>
        </r>
      </text>
    </comment>
    <comment ref="H57" authorId="0" shapeId="0" xr:uid="{00000000-0006-0000-0000-000004000000}">
      <text>
        <r>
          <rPr>
            <sz val="9"/>
            <color indexed="81"/>
            <rFont val="Tahoma"/>
            <charset val="1"/>
          </rPr>
          <t xml:space="preserve">ange organisationens eller företaget namn 
</t>
        </r>
      </text>
    </comment>
    <comment ref="H69" authorId="0" shapeId="0" xr:uid="{00000000-0006-0000-0000-000005000000}">
      <text>
        <r>
          <rPr>
            <sz val="9"/>
            <color indexed="81"/>
            <rFont val="Tahoma"/>
            <charset val="1"/>
          </rPr>
          <t xml:space="preserve">ange organisationens eller företaget namn 
</t>
        </r>
      </text>
    </comment>
  </commentList>
</comments>
</file>

<file path=xl/sharedStrings.xml><?xml version="1.0" encoding="utf-8"?>
<sst xmlns="http://schemas.openxmlformats.org/spreadsheetml/2006/main" count="84" uniqueCount="67">
  <si>
    <t>Kostnadsbudget för en sökt utbildningsomgång</t>
  </si>
  <si>
    <t>Utbildningens namn</t>
  </si>
  <si>
    <t>Ansökningsnummer</t>
  </si>
  <si>
    <t>Antal yrkeshögskolepoäng ( fyll i)</t>
  </si>
  <si>
    <t>Antal sökta platser   (fyll i)</t>
  </si>
  <si>
    <t>Antal poäng kursen/kurserna  LIA totalt  (fyll i)</t>
  </si>
  <si>
    <t>Medfinansiering</t>
  </si>
  <si>
    <t>från arbetslivet eller andra aktörer</t>
  </si>
  <si>
    <r>
      <rPr>
        <b/>
        <sz val="11"/>
        <color indexed="8"/>
        <rFont val="Arial"/>
        <family val="2"/>
      </rPr>
      <t>Kostnader för undervisningen</t>
    </r>
    <r>
      <rPr>
        <sz val="10"/>
        <color indexed="8"/>
        <rFont val="Arial"/>
        <family val="2"/>
      </rPr>
      <t xml:space="preserve"> </t>
    </r>
    <r>
      <rPr>
        <i/>
        <sz val="10"/>
        <color indexed="8"/>
        <rFont val="Arial"/>
        <family val="2"/>
      </rPr>
      <t>för en utbildningsomgång</t>
    </r>
  </si>
  <si>
    <t>timlön kr</t>
  </si>
  <si>
    <t>antal timmar</t>
  </si>
  <si>
    <t>belopp/omgång</t>
  </si>
  <si>
    <t xml:space="preserve"> varav medfinansiering i kr</t>
  </si>
  <si>
    <t xml:space="preserve">Finansiär </t>
  </si>
  <si>
    <t>Kostnad för lärar- eller handledarledd verksamhet (ev. olika timlön per rad)</t>
  </si>
  <si>
    <t>Kostnader för utbildningens övriga genomförande</t>
  </si>
  <si>
    <t xml:space="preserve">           </t>
  </si>
  <si>
    <t xml:space="preserve"> </t>
  </si>
  <si>
    <t>Summa undervisningskostnader för  omgången</t>
  </si>
  <si>
    <r>
      <t xml:space="preserve">LIA och ledningsgruppsarbete </t>
    </r>
    <r>
      <rPr>
        <sz val="11"/>
        <color theme="1"/>
        <rFont val="Arial"/>
        <family val="2"/>
      </rPr>
      <t>( avser medfinansiering och räknas schablonmässigt utifrån antal YH-poäng på LIA</t>
    </r>
  </si>
  <si>
    <t>varav medfinansiering  i kr</t>
  </si>
  <si>
    <t>Finansiär</t>
  </si>
  <si>
    <t>Ledningsgruppsarbete för utbildningen (avser ej studerande och egen personal)</t>
  </si>
  <si>
    <t xml:space="preserve">Finansiering av arbetslivet </t>
  </si>
  <si>
    <t>Undervisningskostnader kursen Lärande i arbete (LIA) som finansieras av arbetslivet</t>
  </si>
  <si>
    <t xml:space="preserve">Summa kostnader för LIA och Ledningsgruppsarbete </t>
  </si>
  <si>
    <r>
      <t xml:space="preserve">Lokalkostnader  </t>
    </r>
    <r>
      <rPr>
        <i/>
        <sz val="10"/>
        <color indexed="8"/>
        <rFont val="Arial"/>
        <family val="2"/>
      </rPr>
      <t>Hyra, el ,vatten, värme för en utbildningsomgång</t>
    </r>
  </si>
  <si>
    <t>hyra per kvm/år</t>
  </si>
  <si>
    <t>antal kvm</t>
  </si>
  <si>
    <t>belopp / omgång</t>
  </si>
  <si>
    <t>varav medfinansiering i kr</t>
  </si>
  <si>
    <t xml:space="preserve">Hyreskostnader för den skolförlagda teoretiska undervisningen </t>
  </si>
  <si>
    <t xml:space="preserve">Hyreskostnader för specialanpassade lokaler </t>
  </si>
  <si>
    <t>övriga lokalkostnader (t.ex. värme, el, vatten)</t>
  </si>
  <si>
    <t xml:space="preserve">Summa  lokalkostnader </t>
  </si>
  <si>
    <r>
      <t xml:space="preserve">Administration och övriga driftskostnader </t>
    </r>
    <r>
      <rPr>
        <i/>
        <sz val="10"/>
        <color indexed="8"/>
        <rFont val="Arial"/>
        <family val="2"/>
      </rPr>
      <t>för en utbildningsomgång</t>
    </r>
  </si>
  <si>
    <t>Administrationskostnader/ Overheadkostnader (OH)</t>
  </si>
  <si>
    <t>Marknadsföringskostnader</t>
  </si>
  <si>
    <t xml:space="preserve">Summa administrations- och övriga driftskostnader </t>
  </si>
  <si>
    <r>
      <t xml:space="preserve">Undervisningsmaterial </t>
    </r>
    <r>
      <rPr>
        <i/>
        <sz val="10"/>
        <color indexed="8"/>
        <rFont val="Arial"/>
        <family val="2"/>
      </rPr>
      <t>för en  utbildningsomgång</t>
    </r>
  </si>
  <si>
    <t>Summa kostnader för undervisningsmaterial</t>
  </si>
  <si>
    <r>
      <t xml:space="preserve">Kostnader för utrustning </t>
    </r>
    <r>
      <rPr>
        <i/>
        <sz val="10"/>
        <color theme="1"/>
        <rFont val="Arial"/>
        <family val="2"/>
      </rPr>
      <t>inkl avskrivningar</t>
    </r>
  </si>
  <si>
    <t xml:space="preserve">Summa kostnader utrustning </t>
  </si>
  <si>
    <r>
      <t xml:space="preserve">Övriga intäkter </t>
    </r>
    <r>
      <rPr>
        <i/>
        <sz val="10"/>
        <color indexed="8"/>
        <rFont val="Arial"/>
        <family val="2"/>
      </rPr>
      <t>för en utbildningsomgång</t>
    </r>
    <r>
      <rPr>
        <b/>
        <sz val="11"/>
        <color theme="1"/>
        <rFont val="Arial"/>
        <family val="2"/>
      </rPr>
      <t xml:space="preserve">   (</t>
    </r>
    <r>
      <rPr>
        <sz val="11"/>
        <color theme="1"/>
        <rFont val="Arial"/>
        <family val="2"/>
      </rPr>
      <t>räknas som medfinansiering)</t>
    </r>
  </si>
  <si>
    <t>Summa övriga intäkter</t>
  </si>
  <si>
    <r>
      <t xml:space="preserve">Totala kostnaden (inkl LIA) för en utbildningsomgång </t>
    </r>
    <r>
      <rPr>
        <i/>
        <sz val="11"/>
        <rFont val="Arial"/>
        <family val="2"/>
      </rPr>
      <t>utifrån budget</t>
    </r>
  </si>
  <si>
    <r>
      <t xml:space="preserve">Summa medfinansiering LIA och ledningsgrupp </t>
    </r>
    <r>
      <rPr>
        <i/>
        <sz val="10"/>
        <rFont val="Arial"/>
        <family val="2"/>
      </rPr>
      <t>utifrån budget</t>
    </r>
  </si>
  <si>
    <r>
      <t xml:space="preserve">Summa annan medfinansiering </t>
    </r>
    <r>
      <rPr>
        <i/>
        <sz val="10"/>
        <color indexed="8"/>
        <rFont val="Arial"/>
        <family val="2"/>
      </rPr>
      <t>utifrån budget</t>
    </r>
  </si>
  <si>
    <r>
      <t xml:space="preserve">Nettokostnad för en utbildningsomgång efter avdrag för medfinansiering </t>
    </r>
    <r>
      <rPr>
        <sz val="10"/>
        <color indexed="8"/>
        <rFont val="Arial"/>
        <family val="2"/>
      </rPr>
      <t>(budget)</t>
    </r>
  </si>
  <si>
    <r>
      <t xml:space="preserve">Nettokostnad per plats och utbildningsomgång </t>
    </r>
    <r>
      <rPr>
        <i/>
        <sz val="10"/>
        <rFont val="Arial"/>
        <family val="2"/>
      </rPr>
      <t>utifrån budget</t>
    </r>
  </si>
  <si>
    <r>
      <t xml:space="preserve">Nettokostnad  per årsplats </t>
    </r>
    <r>
      <rPr>
        <i/>
        <sz val="10"/>
        <rFont val="Arial"/>
        <family val="2"/>
      </rPr>
      <t>utifrån budget</t>
    </r>
  </si>
  <si>
    <t>Tandsköterska</t>
  </si>
  <si>
    <t>Anställd tandläkare på Nackademin</t>
  </si>
  <si>
    <t>För- och efterarbete anställd tandläkare</t>
  </si>
  <si>
    <t>Handledning i mindre grupper</t>
  </si>
  <si>
    <t>Gästföreläsning och studiebesök</t>
  </si>
  <si>
    <t>Microsoft office</t>
  </si>
  <si>
    <t>Kursmaterial/litteratur</t>
  </si>
  <si>
    <t>Övrigt</t>
  </si>
  <si>
    <t>Indtroduktionsmaterial till studenter, t ex tandmodell och tandvårdsprodukter</t>
  </si>
  <si>
    <t>Tillgång tandklinik</t>
  </si>
  <si>
    <t>Tandvårdsutrustning</t>
  </si>
  <si>
    <t>Tandvårdsmaterial</t>
  </si>
  <si>
    <t>Flexident</t>
  </si>
  <si>
    <t>Gum och TePe</t>
  </si>
  <si>
    <t>Microsoft</t>
  </si>
  <si>
    <t>Hypocampus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</si>
</sst>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#,##0\ &quot;kr&quot;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charset val="1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rgb="FF0070C0"/>
      <name val="Arial"/>
      <family val="2"/>
    </font>
    <font>
      <sz val="10"/>
      <color rgb="FFFF0000"/>
      <name val="Arial"/>
      <family val="2"/>
    </font>
    <font>
      <u/>
      <sz val="10"/>
      <color theme="1"/>
      <name val="Arial"/>
      <family val="2"/>
    </font>
    <font>
      <sz val="12"/>
      <color rgb="FF181D2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E4ECF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89">
    <xf numFmtId="0" fontId="0" fillId="0" borderId="0" xfId="0"/>
    <xf numFmtId="0" fontId="14" fillId="2" borderId="0" xfId="0" applyFont="1" applyFill="1"/>
    <xf numFmtId="0" fontId="14" fillId="2" borderId="1" xfId="0" applyFont="1" applyFill="1" applyBorder="1" applyAlignment="1" applyProtection="1">
      <alignment horizontal="center"/>
      <protection locked="0"/>
    </xf>
    <xf numFmtId="0" fontId="14" fillId="2" borderId="9" xfId="0" applyFont="1" applyFill="1" applyBorder="1"/>
    <xf numFmtId="0" fontId="14" fillId="0" borderId="10" xfId="0" applyFont="1" applyBorder="1"/>
    <xf numFmtId="165" fontId="16" fillId="2" borderId="0" xfId="0" applyNumberFormat="1" applyFont="1" applyFill="1" applyAlignment="1">
      <alignment horizontal="center"/>
    </xf>
    <xf numFmtId="165" fontId="17" fillId="4" borderId="1" xfId="2" applyNumberFormat="1" applyFont="1" applyFill="1" applyBorder="1" applyAlignment="1" applyProtection="1">
      <alignment horizontal="right"/>
    </xf>
    <xf numFmtId="0" fontId="14" fillId="3" borderId="4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4" fillId="2" borderId="0" xfId="0" applyFont="1" applyFill="1"/>
    <xf numFmtId="9" fontId="17" fillId="2" borderId="0" xfId="1" applyFont="1" applyFill="1" applyBorder="1" applyAlignment="1" applyProtection="1">
      <alignment horizontal="center"/>
    </xf>
    <xf numFmtId="0" fontId="17" fillId="2" borderId="0" xfId="0" applyFont="1" applyFill="1" applyAlignment="1">
      <alignment horizontal="right"/>
    </xf>
    <xf numFmtId="0" fontId="17" fillId="2" borderId="12" xfId="0" applyFont="1" applyFill="1" applyBorder="1" applyAlignment="1">
      <alignment horizontal="right"/>
    </xf>
    <xf numFmtId="165" fontId="17" fillId="4" borderId="1" xfId="0" applyNumberFormat="1" applyFont="1" applyFill="1" applyBorder="1" applyAlignment="1">
      <alignment horizontal="right"/>
    </xf>
    <xf numFmtId="0" fontId="13" fillId="3" borderId="2" xfId="0" applyFont="1" applyFill="1" applyBorder="1"/>
    <xf numFmtId="0" fontId="14" fillId="2" borderId="15" xfId="0" applyFont="1" applyFill="1" applyBorder="1"/>
    <xf numFmtId="0" fontId="2" fillId="5" borderId="3" xfId="0" applyFont="1" applyFill="1" applyBorder="1"/>
    <xf numFmtId="0" fontId="16" fillId="5" borderId="2" xfId="0" applyFont="1" applyFill="1" applyBorder="1"/>
    <xf numFmtId="165" fontId="17" fillId="5" borderId="1" xfId="0" applyNumberFormat="1" applyFont="1" applyFill="1" applyBorder="1"/>
    <xf numFmtId="165" fontId="17" fillId="5" borderId="1" xfId="2" applyNumberFormat="1" applyFont="1" applyFill="1" applyBorder="1" applyAlignment="1" applyProtection="1">
      <alignment horizontal="right"/>
    </xf>
    <xf numFmtId="0" fontId="13" fillId="3" borderId="1" xfId="0" applyFont="1" applyFill="1" applyBorder="1"/>
    <xf numFmtId="0" fontId="14" fillId="2" borderId="8" xfId="0" applyFont="1" applyFill="1" applyBorder="1"/>
    <xf numFmtId="0" fontId="2" fillId="2" borderId="16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17" fillId="5" borderId="4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165" fontId="1" fillId="5" borderId="4" xfId="2" applyNumberFormat="1" applyFont="1" applyFill="1" applyBorder="1" applyAlignment="1" applyProtection="1">
      <alignment horizontal="center"/>
    </xf>
    <xf numFmtId="165" fontId="1" fillId="5" borderId="4" xfId="2" applyNumberFormat="1" applyFont="1" applyFill="1" applyBorder="1" applyAlignment="1" applyProtection="1">
      <alignment horizontal="right"/>
    </xf>
    <xf numFmtId="164" fontId="1" fillId="5" borderId="4" xfId="2" applyNumberFormat="1" applyFont="1" applyFill="1" applyBorder="1" applyAlignment="1" applyProtection="1">
      <alignment horizontal="center"/>
    </xf>
    <xf numFmtId="0" fontId="17" fillId="5" borderId="4" xfId="0" applyFont="1" applyFill="1" applyBorder="1"/>
    <xf numFmtId="165" fontId="1" fillId="5" borderId="4" xfId="0" applyNumberFormat="1" applyFont="1" applyFill="1" applyBorder="1" applyAlignment="1">
      <alignment horizontal="right"/>
    </xf>
    <xf numFmtId="0" fontId="14" fillId="5" borderId="4" xfId="0" applyFont="1" applyFill="1" applyBorder="1"/>
    <xf numFmtId="164" fontId="1" fillId="5" borderId="4" xfId="2" applyNumberFormat="1" applyFont="1" applyFill="1" applyBorder="1" applyAlignment="1" applyProtection="1">
      <alignment horizontal="right"/>
    </xf>
    <xf numFmtId="0" fontId="14" fillId="2" borderId="23" xfId="0" applyFont="1" applyFill="1" applyBorder="1" applyAlignment="1" applyProtection="1">
      <alignment horizontal="center"/>
      <protection locked="0"/>
    </xf>
    <xf numFmtId="0" fontId="14" fillId="2" borderId="24" xfId="0" applyFont="1" applyFill="1" applyBorder="1" applyAlignment="1" applyProtection="1">
      <alignment horizontal="center"/>
      <protection locked="0"/>
    </xf>
    <xf numFmtId="165" fontId="1" fillId="2" borderId="25" xfId="2" applyNumberFormat="1" applyFont="1" applyFill="1" applyBorder="1" applyAlignment="1" applyProtection="1">
      <alignment horizontal="right"/>
      <protection locked="0"/>
    </xf>
    <xf numFmtId="165" fontId="1" fillId="2" borderId="26" xfId="2" applyNumberFormat="1" applyFont="1" applyFill="1" applyBorder="1" applyAlignment="1" applyProtection="1">
      <alignment horizontal="right"/>
      <protection locked="0"/>
    </xf>
    <xf numFmtId="165" fontId="1" fillId="2" borderId="27" xfId="2" applyNumberFormat="1" applyFont="1" applyFill="1" applyBorder="1" applyAlignment="1" applyProtection="1">
      <alignment horizontal="right"/>
      <protection locked="0"/>
    </xf>
    <xf numFmtId="165" fontId="1" fillId="2" borderId="25" xfId="2" applyNumberFormat="1" applyFont="1" applyFill="1" applyBorder="1" applyAlignment="1" applyProtection="1">
      <alignment horizontal="center"/>
      <protection locked="0"/>
    </xf>
    <xf numFmtId="165" fontId="1" fillId="2" borderId="26" xfId="2" applyNumberFormat="1" applyFont="1" applyFill="1" applyBorder="1" applyAlignment="1" applyProtection="1">
      <alignment horizontal="center"/>
      <protection locked="0"/>
    </xf>
    <xf numFmtId="165" fontId="1" fillId="2" borderId="27" xfId="2" applyNumberFormat="1" applyFont="1" applyFill="1" applyBorder="1" applyAlignment="1" applyProtection="1">
      <alignment horizontal="center"/>
      <protection locked="0"/>
    </xf>
    <xf numFmtId="165" fontId="14" fillId="3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65" fontId="11" fillId="5" borderId="1" xfId="2" applyNumberFormat="1" applyFont="1" applyFill="1" applyBorder="1" applyAlignment="1" applyProtection="1">
      <alignment horizontal="right"/>
    </xf>
    <xf numFmtId="0" fontId="17" fillId="2" borderId="9" xfId="0" applyFont="1" applyFill="1" applyBorder="1" applyAlignment="1">
      <alignment horizontal="left"/>
    </xf>
    <xf numFmtId="0" fontId="14" fillId="2" borderId="7" xfId="0" applyFont="1" applyFill="1" applyBorder="1"/>
    <xf numFmtId="0" fontId="14" fillId="2" borderId="0" xfId="0" applyFont="1" applyFill="1" applyAlignment="1">
      <alignment vertical="center"/>
    </xf>
    <xf numFmtId="164" fontId="1" fillId="3" borderId="12" xfId="2" applyNumberFormat="1" applyFont="1" applyFill="1" applyBorder="1" applyAlignment="1" applyProtection="1">
      <alignment horizontal="center"/>
    </xf>
    <xf numFmtId="164" fontId="1" fillId="3" borderId="4" xfId="2" applyNumberFormat="1" applyFont="1" applyFill="1" applyBorder="1" applyAlignment="1" applyProtection="1">
      <alignment horizontal="center"/>
    </xf>
    <xf numFmtId="0" fontId="15" fillId="2" borderId="0" xfId="0" applyFont="1" applyFill="1"/>
    <xf numFmtId="0" fontId="13" fillId="2" borderId="0" xfId="0" applyFont="1" applyFill="1"/>
    <xf numFmtId="0" fontId="16" fillId="2" borderId="0" xfId="0" applyFont="1" applyFill="1"/>
    <xf numFmtId="0" fontId="21" fillId="2" borderId="0" xfId="0" applyFont="1" applyFill="1"/>
    <xf numFmtId="0" fontId="14" fillId="3" borderId="1" xfId="0" applyFont="1" applyFill="1" applyBorder="1"/>
    <xf numFmtId="0" fontId="14" fillId="3" borderId="2" xfId="0" applyFont="1" applyFill="1" applyBorder="1" applyAlignment="1">
      <alignment horizontal="center"/>
    </xf>
    <xf numFmtId="164" fontId="14" fillId="3" borderId="1" xfId="2" applyNumberFormat="1" applyFont="1" applyFill="1" applyBorder="1" applyAlignment="1" applyProtection="1">
      <alignment horizontal="center"/>
    </xf>
    <xf numFmtId="0" fontId="17" fillId="5" borderId="5" xfId="0" applyFont="1" applyFill="1" applyBorder="1"/>
    <xf numFmtId="165" fontId="17" fillId="5" borderId="13" xfId="2" applyNumberFormat="1" applyFont="1" applyFill="1" applyBorder="1" applyAlignment="1" applyProtection="1">
      <alignment horizontal="right"/>
    </xf>
    <xf numFmtId="164" fontId="11" fillId="5" borderId="5" xfId="2" applyNumberFormat="1" applyFont="1" applyFill="1" applyBorder="1" applyAlignment="1" applyProtection="1">
      <alignment horizontal="center"/>
    </xf>
    <xf numFmtId="0" fontId="2" fillId="5" borderId="6" xfId="0" applyFont="1" applyFill="1" applyBorder="1"/>
    <xf numFmtId="0" fontId="17" fillId="3" borderId="1" xfId="0" applyFont="1" applyFill="1" applyBorder="1" applyAlignment="1">
      <alignment horizontal="left"/>
    </xf>
    <xf numFmtId="0" fontId="17" fillId="3" borderId="1" xfId="0" applyFont="1" applyFill="1" applyBorder="1"/>
    <xf numFmtId="165" fontId="17" fillId="3" borderId="1" xfId="2" applyNumberFormat="1" applyFont="1" applyFill="1" applyBorder="1" applyAlignment="1" applyProtection="1">
      <alignment horizontal="right"/>
    </xf>
    <xf numFmtId="164" fontId="1" fillId="3" borderId="1" xfId="2" applyNumberFormat="1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165" fontId="14" fillId="2" borderId="28" xfId="2" applyNumberFormat="1" applyFont="1" applyFill="1" applyBorder="1" applyAlignment="1" applyProtection="1">
      <alignment horizontal="right"/>
      <protection locked="0"/>
    </xf>
    <xf numFmtId="165" fontId="14" fillId="2" borderId="29" xfId="2" applyNumberFormat="1" applyFont="1" applyFill="1" applyBorder="1" applyAlignment="1" applyProtection="1">
      <alignment horizontal="right"/>
      <protection locked="0"/>
    </xf>
    <xf numFmtId="165" fontId="14" fillId="2" borderId="30" xfId="2" applyNumberFormat="1" applyFont="1" applyFill="1" applyBorder="1" applyAlignment="1" applyProtection="1">
      <alignment horizontal="right"/>
      <protection locked="0"/>
    </xf>
    <xf numFmtId="9" fontId="17" fillId="4" borderId="2" xfId="0" applyNumberFormat="1" applyFont="1" applyFill="1" applyBorder="1" applyAlignment="1">
      <alignment horizontal="center"/>
    </xf>
    <xf numFmtId="0" fontId="2" fillId="2" borderId="32" xfId="0" applyFont="1" applyFill="1" applyBorder="1" applyProtection="1">
      <protection locked="0"/>
    </xf>
    <xf numFmtId="0" fontId="2" fillId="6" borderId="20" xfId="0" applyFont="1" applyFill="1" applyBorder="1"/>
    <xf numFmtId="165" fontId="14" fillId="4" borderId="28" xfId="0" applyNumberFormat="1" applyFont="1" applyFill="1" applyBorder="1" applyAlignment="1">
      <alignment horizontal="right"/>
    </xf>
    <xf numFmtId="165" fontId="14" fillId="4" borderId="29" xfId="0" applyNumberFormat="1" applyFont="1" applyFill="1" applyBorder="1" applyAlignment="1">
      <alignment horizontal="right"/>
    </xf>
    <xf numFmtId="165" fontId="14" fillId="4" borderId="30" xfId="0" applyNumberFormat="1" applyFont="1" applyFill="1" applyBorder="1"/>
    <xf numFmtId="165" fontId="14" fillId="4" borderId="28" xfId="0" applyNumberFormat="1" applyFont="1" applyFill="1" applyBorder="1"/>
    <xf numFmtId="0" fontId="17" fillId="0" borderId="0" xfId="0" applyFont="1" applyAlignment="1" applyProtection="1">
      <alignment horizontal="center"/>
      <protection locked="0"/>
    </xf>
    <xf numFmtId="0" fontId="14" fillId="2" borderId="10" xfId="0" applyFont="1" applyFill="1" applyBorder="1" applyAlignment="1">
      <alignment horizontal="left"/>
    </xf>
    <xf numFmtId="165" fontId="1" fillId="4" borderId="25" xfId="2" applyNumberFormat="1" applyFont="1" applyFill="1" applyBorder="1" applyAlignment="1" applyProtection="1">
      <alignment horizontal="right"/>
    </xf>
    <xf numFmtId="165" fontId="1" fillId="4" borderId="26" xfId="2" applyNumberFormat="1" applyFont="1" applyFill="1" applyBorder="1" applyAlignment="1" applyProtection="1">
      <alignment horizontal="right"/>
    </xf>
    <xf numFmtId="0" fontId="14" fillId="2" borderId="34" xfId="0" applyFont="1" applyFill="1" applyBorder="1" applyAlignment="1" applyProtection="1">
      <alignment horizontal="center"/>
      <protection locked="0"/>
    </xf>
    <xf numFmtId="9" fontId="17" fillId="2" borderId="0" xfId="0" applyNumberFormat="1" applyFont="1" applyFill="1" applyAlignment="1">
      <alignment horizontal="center"/>
    </xf>
    <xf numFmtId="9" fontId="11" fillId="4" borderId="2" xfId="0" applyNumberFormat="1" applyFont="1" applyFill="1" applyBorder="1" applyAlignment="1">
      <alignment horizontal="center"/>
    </xf>
    <xf numFmtId="0" fontId="17" fillId="8" borderId="1" xfId="0" applyFont="1" applyFill="1" applyBorder="1" applyAlignment="1" applyProtection="1">
      <alignment horizontal="center"/>
      <protection locked="0"/>
    </xf>
    <xf numFmtId="0" fontId="15" fillId="9" borderId="14" xfId="0" applyFont="1" applyFill="1" applyBorder="1" applyAlignment="1">
      <alignment vertical="center"/>
    </xf>
    <xf numFmtId="0" fontId="15" fillId="9" borderId="5" xfId="0" applyFont="1" applyFill="1" applyBorder="1" applyAlignment="1">
      <alignment vertical="center"/>
    </xf>
    <xf numFmtId="0" fontId="19" fillId="9" borderId="5" xfId="0" applyFont="1" applyFill="1" applyBorder="1" applyAlignment="1">
      <alignment vertical="center"/>
    </xf>
    <xf numFmtId="0" fontId="15" fillId="9" borderId="6" xfId="0" applyFont="1" applyFill="1" applyBorder="1" applyAlignment="1">
      <alignment vertical="center"/>
    </xf>
    <xf numFmtId="0" fontId="16" fillId="0" borderId="2" xfId="0" applyFont="1" applyBorder="1"/>
    <xf numFmtId="0" fontId="14" fillId="0" borderId="9" xfId="0" applyFont="1" applyBorder="1" applyProtection="1">
      <protection locked="0"/>
    </xf>
    <xf numFmtId="0" fontId="16" fillId="5" borderId="4" xfId="0" applyFont="1" applyFill="1" applyBorder="1"/>
    <xf numFmtId="0" fontId="4" fillId="7" borderId="0" xfId="0" applyFont="1" applyFill="1"/>
    <xf numFmtId="0" fontId="13" fillId="7" borderId="0" xfId="0" applyFont="1" applyFill="1"/>
    <xf numFmtId="0" fontId="13" fillId="7" borderId="0" xfId="0" applyFont="1" applyFill="1" applyAlignment="1">
      <alignment horizontal="left"/>
    </xf>
    <xf numFmtId="0" fontId="4" fillId="7" borderId="0" xfId="0" applyFont="1" applyFill="1" applyAlignment="1">
      <alignment horizontal="left"/>
    </xf>
    <xf numFmtId="0" fontId="4" fillId="7" borderId="10" xfId="0" applyFont="1" applyFill="1" applyBorder="1" applyAlignment="1">
      <alignment horizontal="left"/>
    </xf>
    <xf numFmtId="0" fontId="24" fillId="0" borderId="36" xfId="0" applyFont="1" applyBorder="1" applyProtection="1">
      <protection locked="0"/>
    </xf>
    <xf numFmtId="0" fontId="14" fillId="3" borderId="8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2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6" fillId="0" borderId="0" xfId="0" applyFont="1"/>
    <xf numFmtId="0" fontId="18" fillId="0" borderId="0" xfId="0" applyFont="1"/>
    <xf numFmtId="0" fontId="14" fillId="2" borderId="7" xfId="0" applyFont="1" applyFill="1" applyBorder="1" applyAlignment="1">
      <alignment horizontal="center"/>
    </xf>
    <xf numFmtId="9" fontId="14" fillId="2" borderId="7" xfId="1" applyFont="1" applyFill="1" applyBorder="1" applyAlignment="1" applyProtection="1">
      <alignment horizontal="center"/>
    </xf>
    <xf numFmtId="0" fontId="17" fillId="0" borderId="7" xfId="0" applyFont="1" applyBorder="1" applyAlignment="1">
      <alignment horizontal="center"/>
    </xf>
    <xf numFmtId="0" fontId="14" fillId="2" borderId="19" xfId="0" applyFont="1" applyFill="1" applyBorder="1" applyAlignment="1" applyProtection="1">
      <alignment horizontal="center"/>
      <protection locked="0"/>
    </xf>
    <xf numFmtId="0" fontId="14" fillId="2" borderId="21" xfId="0" applyFont="1" applyFill="1" applyBorder="1" applyAlignment="1" applyProtection="1">
      <alignment horizontal="center"/>
      <protection locked="0"/>
    </xf>
    <xf numFmtId="0" fontId="17" fillId="5" borderId="2" xfId="0" applyFont="1" applyFill="1" applyBorder="1" applyAlignment="1">
      <alignment horizontal="center"/>
    </xf>
    <xf numFmtId="0" fontId="14" fillId="2" borderId="37" xfId="0" applyFont="1" applyFill="1" applyBorder="1" applyAlignment="1" applyProtection="1">
      <alignment horizontal="center"/>
      <protection locked="0"/>
    </xf>
    <xf numFmtId="0" fontId="17" fillId="5" borderId="2" xfId="0" applyFont="1" applyFill="1" applyBorder="1" applyAlignment="1">
      <alignment horizontal="left"/>
    </xf>
    <xf numFmtId="0" fontId="17" fillId="5" borderId="14" xfId="0" applyFont="1" applyFill="1" applyBorder="1" applyAlignment="1">
      <alignment horizontal="left"/>
    </xf>
    <xf numFmtId="0" fontId="14" fillId="9" borderId="17" xfId="0" applyFont="1" applyFill="1" applyBorder="1" applyAlignment="1" applyProtection="1">
      <alignment horizontal="center"/>
      <protection locked="0"/>
    </xf>
    <xf numFmtId="0" fontId="14" fillId="9" borderId="22" xfId="0" applyFont="1" applyFill="1" applyBorder="1" applyAlignment="1" applyProtection="1">
      <alignment horizontal="center"/>
      <protection locked="0"/>
    </xf>
    <xf numFmtId="165" fontId="14" fillId="9" borderId="30" xfId="0" applyNumberFormat="1" applyFont="1" applyFill="1" applyBorder="1" applyAlignment="1">
      <alignment horizontal="right"/>
    </xf>
    <xf numFmtId="0" fontId="14" fillId="9" borderId="19" xfId="0" applyFont="1" applyFill="1" applyBorder="1" applyAlignment="1" applyProtection="1">
      <alignment horizontal="center"/>
      <protection locked="0"/>
    </xf>
    <xf numFmtId="0" fontId="14" fillId="9" borderId="23" xfId="0" applyFont="1" applyFill="1" applyBorder="1" applyAlignment="1" applyProtection="1">
      <alignment horizontal="center"/>
      <protection locked="0"/>
    </xf>
    <xf numFmtId="165" fontId="14" fillId="9" borderId="28" xfId="0" applyNumberFormat="1" applyFont="1" applyFill="1" applyBorder="1" applyAlignment="1">
      <alignment horizontal="right"/>
    </xf>
    <xf numFmtId="0" fontId="14" fillId="0" borderId="38" xfId="0" applyFont="1" applyBorder="1" applyProtection="1">
      <protection locked="0"/>
    </xf>
    <xf numFmtId="0" fontId="20" fillId="2" borderId="2" xfId="0" applyFont="1" applyFill="1" applyBorder="1"/>
    <xf numFmtId="0" fontId="24" fillId="0" borderId="38" xfId="0" applyFont="1" applyBorder="1" applyProtection="1">
      <protection locked="0"/>
    </xf>
    <xf numFmtId="0" fontId="18" fillId="0" borderId="9" xfId="0" applyFont="1" applyBorder="1"/>
    <xf numFmtId="0" fontId="14" fillId="0" borderId="9" xfId="0" applyFont="1" applyBorder="1"/>
    <xf numFmtId="0" fontId="16" fillId="0" borderId="3" xfId="0" applyFont="1" applyBorder="1"/>
    <xf numFmtId="0" fontId="16" fillId="5" borderId="3" xfId="0" applyFont="1" applyFill="1" applyBorder="1"/>
    <xf numFmtId="0" fontId="16" fillId="5" borderId="2" xfId="0" applyFont="1" applyFill="1" applyBorder="1" applyAlignment="1">
      <alignment horizontal="left"/>
    </xf>
    <xf numFmtId="0" fontId="16" fillId="5" borderId="3" xfId="0" applyFont="1" applyFill="1" applyBorder="1" applyAlignment="1">
      <alignment horizontal="left"/>
    </xf>
    <xf numFmtId="0" fontId="16" fillId="0" borderId="10" xfId="0" applyFont="1" applyBorder="1"/>
    <xf numFmtId="0" fontId="14" fillId="3" borderId="10" xfId="0" applyFont="1" applyFill="1" applyBorder="1"/>
    <xf numFmtId="0" fontId="17" fillId="5" borderId="1" xfId="0" applyFont="1" applyFill="1" applyBorder="1" applyAlignment="1">
      <alignment horizontal="left"/>
    </xf>
    <xf numFmtId="0" fontId="16" fillId="5" borderId="14" xfId="0" applyFont="1" applyFill="1" applyBorder="1"/>
    <xf numFmtId="0" fontId="3" fillId="7" borderId="14" xfId="0" applyFont="1" applyFill="1" applyBorder="1"/>
    <xf numFmtId="0" fontId="3" fillId="7" borderId="5" xfId="0" applyFont="1" applyFill="1" applyBorder="1"/>
    <xf numFmtId="0" fontId="4" fillId="2" borderId="5" xfId="0" applyFont="1" applyFill="1" applyBorder="1"/>
    <xf numFmtId="165" fontId="16" fillId="4" borderId="13" xfId="2" applyNumberFormat="1" applyFont="1" applyFill="1" applyBorder="1" applyAlignment="1" applyProtection="1">
      <alignment horizontal="right"/>
    </xf>
    <xf numFmtId="0" fontId="13" fillId="2" borderId="9" xfId="0" applyFont="1" applyFill="1" applyBorder="1"/>
    <xf numFmtId="165" fontId="17" fillId="2" borderId="7" xfId="2" applyNumberFormat="1" applyFont="1" applyFill="1" applyBorder="1" applyAlignment="1" applyProtection="1">
      <alignment horizontal="right"/>
    </xf>
    <xf numFmtId="0" fontId="4" fillId="7" borderId="12" xfId="0" applyFont="1" applyFill="1" applyBorder="1" applyAlignment="1">
      <alignment horizontal="left"/>
    </xf>
    <xf numFmtId="0" fontId="16" fillId="5" borderId="6" xfId="0" applyFont="1" applyFill="1" applyBorder="1"/>
    <xf numFmtId="0" fontId="4" fillId="7" borderId="9" xfId="0" applyFont="1" applyFill="1" applyBorder="1"/>
    <xf numFmtId="0" fontId="13" fillId="7" borderId="9" xfId="0" applyFont="1" applyFill="1" applyBorder="1"/>
    <xf numFmtId="0" fontId="13" fillId="7" borderId="9" xfId="0" applyFont="1" applyFill="1" applyBorder="1" applyAlignment="1">
      <alignment horizontal="left"/>
    </xf>
    <xf numFmtId="0" fontId="4" fillId="7" borderId="9" xfId="0" applyFont="1" applyFill="1" applyBorder="1" applyAlignment="1">
      <alignment horizontal="left"/>
    </xf>
    <xf numFmtId="0" fontId="14" fillId="0" borderId="9" xfId="0" applyFont="1" applyBorder="1" applyAlignment="1" applyProtection="1">
      <alignment horizontal="left"/>
      <protection locked="0"/>
    </xf>
    <xf numFmtId="0" fontId="14" fillId="0" borderId="7" xfId="0" applyFont="1" applyBorder="1" applyAlignment="1" applyProtection="1">
      <alignment horizontal="left"/>
      <protection locked="0"/>
    </xf>
    <xf numFmtId="0" fontId="20" fillId="8" borderId="2" xfId="0" applyFont="1" applyFill="1" applyBorder="1" applyProtection="1">
      <protection locked="0"/>
    </xf>
    <xf numFmtId="0" fontId="14" fillId="9" borderId="35" xfId="0" applyFont="1" applyFill="1" applyBorder="1" applyAlignment="1">
      <alignment horizontal="center"/>
    </xf>
    <xf numFmtId="0" fontId="14" fillId="9" borderId="19" xfId="0" applyFont="1" applyFill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17" xfId="0" applyFont="1" applyFill="1" applyBorder="1" applyAlignment="1">
      <alignment horizontal="center"/>
    </xf>
    <xf numFmtId="0" fontId="14" fillId="9" borderId="22" xfId="0" applyFont="1" applyFill="1" applyBorder="1" applyAlignment="1">
      <alignment horizontal="center"/>
    </xf>
    <xf numFmtId="0" fontId="14" fillId="9" borderId="23" xfId="0" applyFont="1" applyFill="1" applyBorder="1" applyAlignment="1">
      <alignment horizontal="center"/>
    </xf>
    <xf numFmtId="0" fontId="14" fillId="9" borderId="31" xfId="0" applyFont="1" applyFill="1" applyBorder="1" applyAlignment="1">
      <alignment horizontal="center"/>
    </xf>
    <xf numFmtId="0" fontId="14" fillId="9" borderId="24" xfId="0" applyFont="1" applyFill="1" applyBorder="1" applyAlignment="1">
      <alignment horizontal="center"/>
    </xf>
    <xf numFmtId="0" fontId="14" fillId="9" borderId="17" xfId="0" applyFont="1" applyFill="1" applyBorder="1"/>
    <xf numFmtId="0" fontId="14" fillId="9" borderId="22" xfId="0" applyFont="1" applyFill="1" applyBorder="1"/>
    <xf numFmtId="0" fontId="14" fillId="9" borderId="19" xfId="0" applyFont="1" applyFill="1" applyBorder="1"/>
    <xf numFmtId="0" fontId="14" fillId="9" borderId="23" xfId="0" applyFont="1" applyFill="1" applyBorder="1"/>
    <xf numFmtId="0" fontId="14" fillId="9" borderId="21" xfId="0" applyFont="1" applyFill="1" applyBorder="1"/>
    <xf numFmtId="0" fontId="14" fillId="9" borderId="24" xfId="0" applyFont="1" applyFill="1" applyBorder="1"/>
    <xf numFmtId="165" fontId="14" fillId="9" borderId="17" xfId="0" applyNumberFormat="1" applyFont="1" applyFill="1" applyBorder="1"/>
    <xf numFmtId="165" fontId="14" fillId="9" borderId="22" xfId="0" applyNumberFormat="1" applyFont="1" applyFill="1" applyBorder="1" applyProtection="1">
      <protection locked="0"/>
    </xf>
    <xf numFmtId="165" fontId="14" fillId="9" borderId="19" xfId="0" applyNumberFormat="1" applyFont="1" applyFill="1" applyBorder="1"/>
    <xf numFmtId="165" fontId="14" fillId="9" borderId="23" xfId="0" applyNumberFormat="1" applyFont="1" applyFill="1" applyBorder="1" applyProtection="1">
      <protection locked="0"/>
    </xf>
    <xf numFmtId="165" fontId="14" fillId="9" borderId="21" xfId="0" applyNumberFormat="1" applyFont="1" applyFill="1" applyBorder="1"/>
    <xf numFmtId="165" fontId="14" fillId="9" borderId="24" xfId="0" applyNumberFormat="1" applyFont="1" applyFill="1" applyBorder="1" applyProtection="1">
      <protection locked="0"/>
    </xf>
    <xf numFmtId="165" fontId="14" fillId="9" borderId="23" xfId="0" applyNumberFormat="1" applyFont="1" applyFill="1" applyBorder="1"/>
    <xf numFmtId="165" fontId="14" fillId="9" borderId="31" xfId="0" applyNumberFormat="1" applyFont="1" applyFill="1" applyBorder="1"/>
    <xf numFmtId="165" fontId="14" fillId="9" borderId="33" xfId="0" applyNumberFormat="1" applyFont="1" applyFill="1" applyBorder="1"/>
    <xf numFmtId="0" fontId="14" fillId="0" borderId="36" xfId="0" applyFont="1" applyBorder="1" applyProtection="1">
      <protection locked="0"/>
    </xf>
    <xf numFmtId="0" fontId="14" fillId="9" borderId="37" xfId="0" applyFont="1" applyFill="1" applyBorder="1"/>
    <xf numFmtId="0" fontId="14" fillId="9" borderId="34" xfId="0" applyFont="1" applyFill="1" applyBorder="1"/>
    <xf numFmtId="165" fontId="1" fillId="2" borderId="39" xfId="2" applyNumberFormat="1" applyFont="1" applyFill="1" applyBorder="1" applyAlignment="1" applyProtection="1">
      <alignment horizontal="right"/>
      <protection locked="0"/>
    </xf>
    <xf numFmtId="0" fontId="2" fillId="2" borderId="40" xfId="0" applyFont="1" applyFill="1" applyBorder="1" applyProtection="1">
      <protection locked="0"/>
    </xf>
    <xf numFmtId="0" fontId="25" fillId="0" borderId="0" xfId="0" applyFont="1" applyProtection="1">
      <protection locked="0"/>
    </xf>
    <xf numFmtId="0" fontId="22" fillId="0" borderId="2" xfId="0" applyFont="1" applyBorder="1" applyAlignment="1" applyProtection="1">
      <alignment horizontal="left" vertical="center"/>
      <protection locked="0"/>
    </xf>
    <xf numFmtId="0" fontId="22" fillId="0" borderId="4" xfId="0" applyFont="1" applyBorder="1" applyAlignment="1" applyProtection="1">
      <alignment horizontal="left" vertical="center"/>
      <protection locked="0"/>
    </xf>
    <xf numFmtId="0" fontId="22" fillId="0" borderId="3" xfId="0" applyFont="1" applyBorder="1" applyAlignment="1" applyProtection="1">
      <alignment horizontal="left" vertical="center"/>
      <protection locked="0"/>
    </xf>
    <xf numFmtId="0" fontId="23" fillId="2" borderId="9" xfId="0" applyFont="1" applyFill="1" applyBorder="1" applyAlignment="1">
      <alignment vertical="top" wrapText="1"/>
    </xf>
    <xf numFmtId="0" fontId="23" fillId="2" borderId="7" xfId="0" applyFont="1" applyFill="1" applyBorder="1" applyAlignment="1">
      <alignment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4" fillId="0" borderId="9" xfId="0" applyFont="1" applyBorder="1" applyAlignment="1" applyProtection="1">
      <alignment horizontal="left"/>
      <protection locked="0"/>
    </xf>
    <xf numFmtId="0" fontId="14" fillId="0" borderId="7" xfId="0" applyFont="1" applyBorder="1" applyAlignment="1" applyProtection="1">
      <alignment horizontal="left"/>
      <protection locked="0"/>
    </xf>
    <xf numFmtId="0" fontId="14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</cellXfs>
  <cellStyles count="3">
    <cellStyle name="Normal" xfId="0" builtinId="0"/>
    <cellStyle name="Procent" xfId="1" builtinId="5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9"/>
  <sheetViews>
    <sheetView tabSelected="1" topLeftCell="A76" zoomScaleNormal="100" workbookViewId="0">
      <selection activeCell="G27" sqref="G27"/>
    </sheetView>
  </sheetViews>
  <sheetFormatPr defaultColWidth="20.28515625" defaultRowHeight="12.75" x14ac:dyDescent="0.2"/>
  <cols>
    <col min="1" max="1" width="1.7109375" style="1" customWidth="1"/>
    <col min="2" max="2" width="22" style="1" customWidth="1"/>
    <col min="3" max="3" width="49.85546875" style="1" customWidth="1"/>
    <col min="4" max="4" width="17.7109375" style="1" customWidth="1"/>
    <col min="5" max="5" width="13.7109375" style="1" customWidth="1"/>
    <col min="6" max="6" width="16.7109375" style="1" customWidth="1"/>
    <col min="7" max="7" width="24.140625" style="1" customWidth="1"/>
    <col min="8" max="8" width="30" style="1" customWidth="1"/>
    <col min="9" max="16384" width="20.28515625" style="1"/>
  </cols>
  <sheetData>
    <row r="1" spans="2:8" s="52" customFormat="1" ht="25.5" customHeight="1" x14ac:dyDescent="0.25">
      <c r="B1" s="86" t="s">
        <v>0</v>
      </c>
      <c r="C1" s="87"/>
      <c r="D1" s="87"/>
      <c r="E1" s="87"/>
      <c r="F1" s="87"/>
      <c r="G1" s="88"/>
      <c r="H1" s="89"/>
    </row>
    <row r="2" spans="2:8" s="49" customFormat="1" ht="21.75" customHeight="1" x14ac:dyDescent="0.25">
      <c r="B2" s="122" t="s">
        <v>1</v>
      </c>
      <c r="C2" s="148" t="s">
        <v>51</v>
      </c>
      <c r="D2" s="178"/>
      <c r="E2" s="179"/>
      <c r="F2" s="180"/>
      <c r="G2" s="90" t="s">
        <v>2</v>
      </c>
      <c r="H2" s="177">
        <v>202219550</v>
      </c>
    </row>
    <row r="3" spans="2:8" ht="18" customHeight="1" x14ac:dyDescent="0.2">
      <c r="B3" s="3" t="s">
        <v>3</v>
      </c>
      <c r="D3" s="17"/>
      <c r="E3" s="85">
        <v>325</v>
      </c>
      <c r="F3" s="106"/>
      <c r="G3" s="181"/>
      <c r="H3" s="182"/>
    </row>
    <row r="4" spans="2:8" ht="18" customHeight="1" x14ac:dyDescent="0.2">
      <c r="B4" s="3" t="s">
        <v>4</v>
      </c>
      <c r="D4" s="17"/>
      <c r="E4" s="85">
        <v>35</v>
      </c>
      <c r="F4" s="106"/>
      <c r="G4" s="181"/>
      <c r="H4" s="182"/>
    </row>
    <row r="5" spans="2:8" ht="18" customHeight="1" x14ac:dyDescent="0.2">
      <c r="B5" s="3" t="s">
        <v>5</v>
      </c>
      <c r="D5" s="17"/>
      <c r="E5" s="85">
        <v>80</v>
      </c>
      <c r="F5" s="107"/>
      <c r="G5" s="47" t="s">
        <v>6</v>
      </c>
      <c r="H5" s="48"/>
    </row>
    <row r="6" spans="2:8" ht="18" customHeight="1" x14ac:dyDescent="0.2">
      <c r="B6" s="187"/>
      <c r="C6" s="188"/>
      <c r="D6" s="4"/>
      <c r="E6" s="78"/>
      <c r="F6" s="108"/>
      <c r="G6" s="79" t="s">
        <v>7</v>
      </c>
      <c r="H6" s="23"/>
    </row>
    <row r="7" spans="2:8" s="53" customFormat="1" ht="23.25" customHeight="1" x14ac:dyDescent="0.2">
      <c r="B7" s="183" t="s">
        <v>8</v>
      </c>
      <c r="C7" s="184"/>
      <c r="D7" s="99" t="s">
        <v>9</v>
      </c>
      <c r="E7" s="57" t="s">
        <v>10</v>
      </c>
      <c r="F7" s="45" t="s">
        <v>11</v>
      </c>
      <c r="G7" s="56" t="s">
        <v>12</v>
      </c>
      <c r="H7" s="8" t="s">
        <v>13</v>
      </c>
    </row>
    <row r="8" spans="2:8" ht="18" customHeight="1" x14ac:dyDescent="0.2">
      <c r="B8" s="123" t="s">
        <v>14</v>
      </c>
      <c r="C8" s="101"/>
      <c r="D8" s="115"/>
      <c r="E8" s="116"/>
      <c r="F8" s="117"/>
      <c r="G8" s="38"/>
      <c r="H8" s="25"/>
    </row>
    <row r="9" spans="2:8" ht="18" customHeight="1" x14ac:dyDescent="0.2">
      <c r="B9" s="185"/>
      <c r="C9" s="186"/>
      <c r="D9" s="109"/>
      <c r="E9" s="36"/>
      <c r="F9" s="74">
        <f t="shared" ref="F9:F30" si="0">D9*E9</f>
        <v>0</v>
      </c>
      <c r="G9" s="39"/>
      <c r="H9" s="26"/>
    </row>
    <row r="10" spans="2:8" ht="18" customHeight="1" x14ac:dyDescent="0.2">
      <c r="B10" s="185" t="s">
        <v>52</v>
      </c>
      <c r="C10" s="186"/>
      <c r="D10" s="109">
        <v>1000</v>
      </c>
      <c r="E10" s="36">
        <v>520</v>
      </c>
      <c r="F10" s="74">
        <f t="shared" si="0"/>
        <v>520000</v>
      </c>
      <c r="G10" s="39"/>
      <c r="H10" s="26"/>
    </row>
    <row r="11" spans="2:8" ht="18" customHeight="1" x14ac:dyDescent="0.2">
      <c r="B11" s="185"/>
      <c r="C11" s="186"/>
      <c r="D11" s="109"/>
      <c r="E11" s="36"/>
      <c r="F11" s="74">
        <f t="shared" si="0"/>
        <v>0</v>
      </c>
      <c r="G11" s="39"/>
      <c r="H11" s="26"/>
    </row>
    <row r="12" spans="2:8" ht="18" customHeight="1" x14ac:dyDescent="0.2">
      <c r="B12" s="185"/>
      <c r="C12" s="186"/>
      <c r="D12" s="109"/>
      <c r="E12" s="36"/>
      <c r="F12" s="74">
        <f t="shared" si="0"/>
        <v>0</v>
      </c>
      <c r="G12" s="39"/>
      <c r="H12" s="26"/>
    </row>
    <row r="13" spans="2:8" ht="18" customHeight="1" x14ac:dyDescent="0.2">
      <c r="B13" s="185"/>
      <c r="C13" s="186"/>
      <c r="D13" s="109"/>
      <c r="E13" s="36"/>
      <c r="F13" s="74">
        <f t="shared" si="0"/>
        <v>0</v>
      </c>
      <c r="G13" s="39"/>
      <c r="H13" s="26"/>
    </row>
    <row r="14" spans="2:8" ht="18" customHeight="1" x14ac:dyDescent="0.2">
      <c r="B14" s="185"/>
      <c r="C14" s="186"/>
      <c r="D14" s="109"/>
      <c r="E14" s="36"/>
      <c r="F14" s="74">
        <f t="shared" si="0"/>
        <v>0</v>
      </c>
      <c r="G14" s="39"/>
      <c r="H14" s="26"/>
    </row>
    <row r="15" spans="2:8" ht="18" customHeight="1" x14ac:dyDescent="0.2">
      <c r="B15" s="185"/>
      <c r="C15" s="186"/>
      <c r="D15" s="109"/>
      <c r="E15" s="36"/>
      <c r="F15" s="74">
        <f t="shared" si="0"/>
        <v>0</v>
      </c>
      <c r="G15" s="39"/>
      <c r="H15" s="26"/>
    </row>
    <row r="16" spans="2:8" ht="18" customHeight="1" x14ac:dyDescent="0.2">
      <c r="B16" s="185"/>
      <c r="C16" s="186"/>
      <c r="D16" s="109"/>
      <c r="E16" s="36"/>
      <c r="F16" s="74">
        <f t="shared" si="0"/>
        <v>0</v>
      </c>
      <c r="G16" s="39"/>
      <c r="H16" s="26"/>
    </row>
    <row r="17" spans="2:8" ht="18" customHeight="1" x14ac:dyDescent="0.2">
      <c r="B17" s="185"/>
      <c r="C17" s="186"/>
      <c r="D17" s="109"/>
      <c r="E17" s="36"/>
      <c r="F17" s="74">
        <f t="shared" si="0"/>
        <v>0</v>
      </c>
      <c r="G17" s="39"/>
      <c r="H17" s="26"/>
    </row>
    <row r="18" spans="2:8" ht="18" customHeight="1" x14ac:dyDescent="0.2">
      <c r="B18" s="185"/>
      <c r="C18" s="186"/>
      <c r="D18" s="109"/>
      <c r="E18" s="36"/>
      <c r="F18" s="74">
        <f t="shared" si="0"/>
        <v>0</v>
      </c>
      <c r="G18" s="39"/>
      <c r="H18" s="26"/>
    </row>
    <row r="19" spans="2:8" ht="18" customHeight="1" x14ac:dyDescent="0.2">
      <c r="B19" s="98" t="s">
        <v>15</v>
      </c>
      <c r="C19" s="101"/>
      <c r="D19" s="118"/>
      <c r="E19" s="119"/>
      <c r="F19" s="120"/>
      <c r="G19" s="39"/>
      <c r="H19" s="26"/>
    </row>
    <row r="20" spans="2:8" ht="18" customHeight="1" x14ac:dyDescent="0.2">
      <c r="B20" s="185" t="s">
        <v>16</v>
      </c>
      <c r="C20" s="186"/>
      <c r="D20" s="109"/>
      <c r="E20" s="36"/>
      <c r="F20" s="74">
        <f t="shared" si="0"/>
        <v>0</v>
      </c>
      <c r="G20" s="39"/>
      <c r="H20" s="26"/>
    </row>
    <row r="21" spans="2:8" ht="18" customHeight="1" x14ac:dyDescent="0.2">
      <c r="B21" s="185" t="s">
        <v>53</v>
      </c>
      <c r="C21" s="186"/>
      <c r="D21" s="109">
        <v>1000</v>
      </c>
      <c r="E21" s="36">
        <v>500</v>
      </c>
      <c r="F21" s="74">
        <f t="shared" si="0"/>
        <v>500000</v>
      </c>
      <c r="G21" s="39"/>
      <c r="H21" s="26"/>
    </row>
    <row r="22" spans="2:8" ht="18" customHeight="1" x14ac:dyDescent="0.2">
      <c r="B22" s="185" t="s">
        <v>54</v>
      </c>
      <c r="C22" s="186"/>
      <c r="D22" s="109">
        <v>1000</v>
      </c>
      <c r="E22" s="36">
        <v>400</v>
      </c>
      <c r="F22" s="74">
        <f t="shared" si="0"/>
        <v>400000</v>
      </c>
      <c r="G22" s="39"/>
      <c r="H22" s="26"/>
    </row>
    <row r="23" spans="2:8" ht="18" customHeight="1" x14ac:dyDescent="0.2">
      <c r="B23" s="185" t="s">
        <v>55</v>
      </c>
      <c r="C23" s="186"/>
      <c r="D23" s="109">
        <v>1000</v>
      </c>
      <c r="E23" s="36">
        <v>60</v>
      </c>
      <c r="F23" s="74">
        <f t="shared" si="0"/>
        <v>60000</v>
      </c>
      <c r="G23" s="39">
        <v>15000</v>
      </c>
      <c r="H23" s="26"/>
    </row>
    <row r="24" spans="2:8" ht="18" customHeight="1" x14ac:dyDescent="0.2">
      <c r="B24" s="185"/>
      <c r="C24" s="186"/>
      <c r="D24" s="109"/>
      <c r="E24" s="36"/>
      <c r="F24" s="74">
        <f t="shared" si="0"/>
        <v>0</v>
      </c>
      <c r="G24" s="39"/>
      <c r="H24" s="26"/>
    </row>
    <row r="25" spans="2:8" ht="18" customHeight="1" x14ac:dyDescent="0.2">
      <c r="B25" s="185"/>
      <c r="C25" s="186"/>
      <c r="D25" s="109"/>
      <c r="E25" s="36"/>
      <c r="F25" s="74">
        <f t="shared" si="0"/>
        <v>0</v>
      </c>
      <c r="G25" s="39"/>
      <c r="H25" s="26"/>
    </row>
    <row r="26" spans="2:8" ht="18" customHeight="1" x14ac:dyDescent="0.2">
      <c r="B26" s="185"/>
      <c r="C26" s="186"/>
      <c r="D26" s="109"/>
      <c r="E26" s="36"/>
      <c r="F26" s="74">
        <f t="shared" si="0"/>
        <v>0</v>
      </c>
      <c r="G26" s="39" t="s">
        <v>17</v>
      </c>
      <c r="H26" s="26"/>
    </row>
    <row r="27" spans="2:8" ht="18" customHeight="1" x14ac:dyDescent="0.2">
      <c r="B27" s="185"/>
      <c r="C27" s="186"/>
      <c r="D27" s="109"/>
      <c r="E27" s="36"/>
      <c r="F27" s="74">
        <f t="shared" si="0"/>
        <v>0</v>
      </c>
      <c r="G27" s="39"/>
      <c r="H27" s="26"/>
    </row>
    <row r="28" spans="2:8" ht="18" customHeight="1" x14ac:dyDescent="0.2">
      <c r="B28" s="185"/>
      <c r="C28" s="186"/>
      <c r="D28" s="109"/>
      <c r="E28" s="36"/>
      <c r="F28" s="74">
        <f t="shared" si="0"/>
        <v>0</v>
      </c>
      <c r="G28" s="39"/>
      <c r="H28" s="26"/>
    </row>
    <row r="29" spans="2:8" ht="18" customHeight="1" x14ac:dyDescent="0.2">
      <c r="B29" s="185"/>
      <c r="C29" s="186"/>
      <c r="D29" s="109"/>
      <c r="E29" s="36"/>
      <c r="F29" s="74">
        <f t="shared" si="0"/>
        <v>0</v>
      </c>
      <c r="G29" s="39"/>
      <c r="H29" s="26"/>
    </row>
    <row r="30" spans="2:8" ht="18" customHeight="1" x14ac:dyDescent="0.2">
      <c r="B30" s="185"/>
      <c r="C30" s="186"/>
      <c r="D30" s="110"/>
      <c r="E30" s="37"/>
      <c r="F30" s="75">
        <f t="shared" si="0"/>
        <v>0</v>
      </c>
      <c r="G30" s="40"/>
      <c r="H30" s="24" t="s">
        <v>17</v>
      </c>
    </row>
    <row r="31" spans="2:8" ht="15" x14ac:dyDescent="0.25">
      <c r="B31" s="19" t="s">
        <v>18</v>
      </c>
      <c r="C31" s="127"/>
      <c r="D31" s="111"/>
      <c r="E31" s="27"/>
      <c r="F31" s="20">
        <f>SUM(F9:F30)</f>
        <v>1480000</v>
      </c>
      <c r="G31" s="30"/>
      <c r="H31" s="18"/>
    </row>
    <row r="32" spans="2:8" ht="15" x14ac:dyDescent="0.25">
      <c r="B32" s="90" t="s">
        <v>19</v>
      </c>
      <c r="C32" s="126"/>
      <c r="D32" s="56"/>
      <c r="E32" s="7" t="s">
        <v>10</v>
      </c>
      <c r="F32" s="44" t="s">
        <v>11</v>
      </c>
      <c r="G32" s="51" t="s">
        <v>20</v>
      </c>
      <c r="H32" s="8" t="s">
        <v>21</v>
      </c>
    </row>
    <row r="33" spans="2:8" ht="18" customHeight="1" x14ac:dyDescent="0.2">
      <c r="B33" s="124" t="s">
        <v>22</v>
      </c>
      <c r="C33" s="105"/>
      <c r="D33" s="149"/>
      <c r="E33" s="2">
        <v>450</v>
      </c>
      <c r="F33" s="76">
        <f>500*E33</f>
        <v>225000</v>
      </c>
      <c r="G33" s="80">
        <f>F33</f>
        <v>225000</v>
      </c>
      <c r="H33" s="73" t="s">
        <v>23</v>
      </c>
    </row>
    <row r="34" spans="2:8" ht="18" customHeight="1" x14ac:dyDescent="0.2">
      <c r="B34" s="124" t="s">
        <v>24</v>
      </c>
      <c r="C34" s="105"/>
      <c r="D34" s="150"/>
      <c r="E34" s="151"/>
      <c r="F34" s="77">
        <f>(E5/5)*(E4*10)*375</f>
        <v>2100000</v>
      </c>
      <c r="G34" s="81">
        <f>F34</f>
        <v>2100000</v>
      </c>
      <c r="H34" s="73" t="s">
        <v>23</v>
      </c>
    </row>
    <row r="35" spans="2:8" ht="15" x14ac:dyDescent="0.25">
      <c r="B35" s="128" t="s">
        <v>25</v>
      </c>
      <c r="C35" s="129"/>
      <c r="D35" s="111"/>
      <c r="E35" s="27"/>
      <c r="F35" s="20">
        <f>SUM(F33:F34)</f>
        <v>2325000</v>
      </c>
      <c r="G35" s="31"/>
      <c r="H35" s="18"/>
    </row>
    <row r="36" spans="2:8" s="54" customFormat="1" ht="17.100000000000001" customHeight="1" x14ac:dyDescent="0.25">
      <c r="B36" s="90" t="s">
        <v>26</v>
      </c>
      <c r="C36" s="126"/>
      <c r="D36" s="45" t="s">
        <v>27</v>
      </c>
      <c r="E36" s="45" t="s">
        <v>28</v>
      </c>
      <c r="F36" s="58" t="s">
        <v>29</v>
      </c>
      <c r="G36" s="51" t="s">
        <v>30</v>
      </c>
      <c r="H36" s="8" t="s">
        <v>21</v>
      </c>
    </row>
    <row r="37" spans="2:8" ht="18" customHeight="1" x14ac:dyDescent="0.2">
      <c r="B37" s="125" t="s">
        <v>31</v>
      </c>
      <c r="C37" s="103"/>
      <c r="D37" s="112">
        <v>3050</v>
      </c>
      <c r="E37" s="82">
        <v>20</v>
      </c>
      <c r="F37" s="68">
        <f>E37*D37</f>
        <v>61000</v>
      </c>
      <c r="G37" s="41"/>
      <c r="H37" s="25"/>
    </row>
    <row r="38" spans="2:8" ht="18" customHeight="1" x14ac:dyDescent="0.2">
      <c r="B38" s="91" t="s">
        <v>32</v>
      </c>
      <c r="C38" s="102"/>
      <c r="D38" s="109">
        <v>3050</v>
      </c>
      <c r="E38" s="36">
        <v>118.5</v>
      </c>
      <c r="F38" s="68">
        <f>E38*D38</f>
        <v>361425</v>
      </c>
      <c r="G38" s="42"/>
      <c r="H38" s="26"/>
    </row>
    <row r="39" spans="2:8" ht="18" customHeight="1" x14ac:dyDescent="0.2">
      <c r="B39" s="121" t="s">
        <v>33</v>
      </c>
      <c r="C39" s="102"/>
      <c r="D39" s="112">
        <v>1020</v>
      </c>
      <c r="E39" s="82">
        <v>138.5</v>
      </c>
      <c r="F39" s="68">
        <f>E39*D39</f>
        <v>141270</v>
      </c>
      <c r="G39" s="42"/>
      <c r="H39" s="26"/>
    </row>
    <row r="40" spans="2:8" ht="18" customHeight="1" x14ac:dyDescent="0.2">
      <c r="B40" s="185" t="s">
        <v>60</v>
      </c>
      <c r="C40" s="186"/>
      <c r="D40" s="112"/>
      <c r="E40" s="82"/>
      <c r="F40" s="68">
        <v>50000</v>
      </c>
      <c r="G40" s="42">
        <v>50000</v>
      </c>
      <c r="H40" s="26" t="s">
        <v>63</v>
      </c>
    </row>
    <row r="41" spans="2:8" ht="18" customHeight="1" x14ac:dyDescent="0.2">
      <c r="B41" s="185" t="s">
        <v>61</v>
      </c>
      <c r="C41" s="186"/>
      <c r="D41" s="112"/>
      <c r="E41" s="82"/>
      <c r="F41" s="68">
        <v>150000</v>
      </c>
      <c r="G41" s="42">
        <v>150000</v>
      </c>
      <c r="H41" s="26" t="s">
        <v>63</v>
      </c>
    </row>
    <row r="42" spans="2:8" ht="18" customHeight="1" x14ac:dyDescent="0.2">
      <c r="B42" s="185"/>
      <c r="C42" s="186"/>
      <c r="D42" s="109"/>
      <c r="E42" s="36"/>
      <c r="F42" s="68">
        <v>0</v>
      </c>
      <c r="G42" s="42"/>
      <c r="H42" s="26"/>
    </row>
    <row r="43" spans="2:8" ht="18" customHeight="1" x14ac:dyDescent="0.2">
      <c r="B43" s="185"/>
      <c r="C43" s="186"/>
      <c r="D43" s="109"/>
      <c r="E43" s="36"/>
      <c r="F43" s="68">
        <v>0</v>
      </c>
      <c r="G43" s="42"/>
      <c r="H43" s="26"/>
    </row>
    <row r="44" spans="2:8" ht="18" customHeight="1" x14ac:dyDescent="0.2">
      <c r="B44" s="185"/>
      <c r="C44" s="186"/>
      <c r="D44" s="110"/>
      <c r="E44" s="37"/>
      <c r="F44" s="69">
        <v>0</v>
      </c>
      <c r="G44" s="43"/>
      <c r="H44" s="24"/>
    </row>
    <row r="45" spans="2:8" ht="15" x14ac:dyDescent="0.25">
      <c r="B45" s="128" t="s">
        <v>34</v>
      </c>
      <c r="C45" s="129"/>
      <c r="D45" s="111"/>
      <c r="E45" s="28"/>
      <c r="F45" s="21">
        <f>SUM(F37:F44)</f>
        <v>763695</v>
      </c>
      <c r="G45" s="29"/>
      <c r="H45" s="18"/>
    </row>
    <row r="46" spans="2:8" s="53" customFormat="1" ht="15" x14ac:dyDescent="0.25">
      <c r="B46" s="90" t="s">
        <v>35</v>
      </c>
      <c r="C46" s="126"/>
      <c r="D46" s="16"/>
      <c r="E46" s="22"/>
      <c r="F46" s="45" t="s">
        <v>11</v>
      </c>
      <c r="G46" s="51" t="s">
        <v>30</v>
      </c>
      <c r="H46" s="8" t="s">
        <v>21</v>
      </c>
    </row>
    <row r="47" spans="2:8" ht="18" customHeight="1" x14ac:dyDescent="0.2">
      <c r="B47" s="121" t="s">
        <v>36</v>
      </c>
      <c r="C47" s="102"/>
      <c r="D47" s="152"/>
      <c r="E47" s="153"/>
      <c r="F47" s="70">
        <v>675000</v>
      </c>
      <c r="G47" s="38"/>
      <c r="H47" s="25"/>
    </row>
    <row r="48" spans="2:8" ht="18" customHeight="1" x14ac:dyDescent="0.2">
      <c r="B48" s="172" t="s">
        <v>37</v>
      </c>
      <c r="C48" s="102"/>
      <c r="D48" s="150"/>
      <c r="E48" s="154"/>
      <c r="F48" s="68">
        <v>145000</v>
      </c>
      <c r="G48" s="39"/>
      <c r="H48" s="26"/>
    </row>
    <row r="49" spans="2:8" ht="18" customHeight="1" x14ac:dyDescent="0.2">
      <c r="B49" s="185"/>
      <c r="C49" s="186"/>
      <c r="D49" s="150"/>
      <c r="E49" s="154"/>
      <c r="F49" s="68">
        <v>0</v>
      </c>
      <c r="G49" s="39"/>
      <c r="H49" s="26"/>
    </row>
    <row r="50" spans="2:8" ht="18" customHeight="1" x14ac:dyDescent="0.2">
      <c r="B50" s="185"/>
      <c r="C50" s="186"/>
      <c r="D50" s="150"/>
      <c r="E50" s="154"/>
      <c r="F50" s="68">
        <v>0</v>
      </c>
      <c r="G50" s="39"/>
      <c r="H50" s="26"/>
    </row>
    <row r="51" spans="2:8" ht="18" customHeight="1" x14ac:dyDescent="0.2">
      <c r="B51" s="185"/>
      <c r="C51" s="186"/>
      <c r="D51" s="150"/>
      <c r="E51" s="154"/>
      <c r="F51" s="68">
        <v>0</v>
      </c>
      <c r="G51" s="39"/>
      <c r="H51" s="26"/>
    </row>
    <row r="52" spans="2:8" ht="18" customHeight="1" x14ac:dyDescent="0.2">
      <c r="B52" s="185"/>
      <c r="C52" s="186"/>
      <c r="D52" s="150"/>
      <c r="E52" s="154"/>
      <c r="F52" s="68">
        <v>0</v>
      </c>
      <c r="G52" s="39"/>
      <c r="H52" s="26"/>
    </row>
    <row r="53" spans="2:8" ht="18" customHeight="1" x14ac:dyDescent="0.2">
      <c r="B53" s="185"/>
      <c r="C53" s="186"/>
      <c r="D53" s="150"/>
      <c r="E53" s="154"/>
      <c r="F53" s="68">
        <v>0</v>
      </c>
      <c r="G53" s="39"/>
      <c r="H53" s="26"/>
    </row>
    <row r="54" spans="2:8" ht="18" customHeight="1" x14ac:dyDescent="0.2">
      <c r="B54" s="185"/>
      <c r="C54" s="186"/>
      <c r="D54" s="150"/>
      <c r="E54" s="154"/>
      <c r="F54" s="68">
        <v>0</v>
      </c>
      <c r="G54" s="39"/>
      <c r="H54" s="26"/>
    </row>
    <row r="55" spans="2:8" ht="18" customHeight="1" x14ac:dyDescent="0.2">
      <c r="B55" s="185"/>
      <c r="C55" s="186"/>
      <c r="D55" s="155"/>
      <c r="E55" s="156"/>
      <c r="F55" s="69">
        <v>0</v>
      </c>
      <c r="G55" s="40"/>
      <c r="H55" s="24"/>
    </row>
    <row r="56" spans="2:8" ht="15" x14ac:dyDescent="0.25">
      <c r="B56" s="19" t="s">
        <v>38</v>
      </c>
      <c r="C56" s="92"/>
      <c r="D56" s="132"/>
      <c r="E56" s="32"/>
      <c r="F56" s="21">
        <f>SUM(F47:F55)</f>
        <v>820000</v>
      </c>
      <c r="G56" s="33"/>
      <c r="H56" s="18"/>
    </row>
    <row r="57" spans="2:8" ht="15" x14ac:dyDescent="0.25">
      <c r="B57" s="130" t="s">
        <v>39</v>
      </c>
      <c r="C57" s="104"/>
      <c r="D57" s="131"/>
      <c r="E57" s="56"/>
      <c r="F57" s="58" t="s">
        <v>11</v>
      </c>
      <c r="G57" s="51" t="s">
        <v>12</v>
      </c>
      <c r="H57" s="8" t="s">
        <v>21</v>
      </c>
    </row>
    <row r="58" spans="2:8" ht="18" customHeight="1" x14ac:dyDescent="0.2">
      <c r="B58" s="185" t="s">
        <v>56</v>
      </c>
      <c r="C58" s="186"/>
      <c r="D58" s="157"/>
      <c r="E58" s="158"/>
      <c r="F58" s="70">
        <v>110250</v>
      </c>
      <c r="G58" s="38">
        <v>47250</v>
      </c>
      <c r="H58" s="25" t="s">
        <v>65</v>
      </c>
    </row>
    <row r="59" spans="2:8" ht="18" customHeight="1" x14ac:dyDescent="0.2">
      <c r="B59" s="146" t="s">
        <v>57</v>
      </c>
      <c r="C59" s="147"/>
      <c r="D59" s="173"/>
      <c r="E59" s="174"/>
      <c r="F59" s="70">
        <v>210000</v>
      </c>
      <c r="G59" s="175">
        <v>70000</v>
      </c>
      <c r="H59" s="176" t="s">
        <v>66</v>
      </c>
    </row>
    <row r="60" spans="2:8" ht="18" customHeight="1" x14ac:dyDescent="0.2">
      <c r="B60" s="146" t="s">
        <v>58</v>
      </c>
      <c r="C60" s="147"/>
      <c r="D60" s="173"/>
      <c r="E60" s="174"/>
      <c r="F60" s="70">
        <v>30000</v>
      </c>
      <c r="G60" s="175"/>
      <c r="H60" s="176"/>
    </row>
    <row r="61" spans="2:8" ht="18" customHeight="1" x14ac:dyDescent="0.2">
      <c r="B61" s="185" t="s">
        <v>59</v>
      </c>
      <c r="C61" s="186"/>
      <c r="D61" s="159"/>
      <c r="E61" s="160"/>
      <c r="F61" s="68">
        <v>20000</v>
      </c>
      <c r="G61" s="39"/>
      <c r="H61" s="26"/>
    </row>
    <row r="62" spans="2:8" ht="18" customHeight="1" x14ac:dyDescent="0.2">
      <c r="B62" s="185" t="s">
        <v>62</v>
      </c>
      <c r="C62" s="186"/>
      <c r="D62" s="159"/>
      <c r="E62" s="160"/>
      <c r="F62" s="68">
        <v>17500</v>
      </c>
      <c r="G62" s="39">
        <v>17500</v>
      </c>
      <c r="H62" s="26" t="s">
        <v>64</v>
      </c>
    </row>
    <row r="63" spans="2:8" ht="18" customHeight="1" x14ac:dyDescent="0.2">
      <c r="B63" s="185"/>
      <c r="C63" s="186"/>
      <c r="D63" s="159"/>
      <c r="E63" s="160"/>
      <c r="F63" s="68">
        <v>0</v>
      </c>
      <c r="G63" s="39"/>
      <c r="H63" s="26"/>
    </row>
    <row r="64" spans="2:8" ht="18" customHeight="1" x14ac:dyDescent="0.2">
      <c r="B64" s="185"/>
      <c r="C64" s="186"/>
      <c r="D64" s="159"/>
      <c r="E64" s="160"/>
      <c r="F64" s="68">
        <v>0</v>
      </c>
      <c r="G64" s="39"/>
      <c r="H64" s="26"/>
    </row>
    <row r="65" spans="2:9" ht="18" customHeight="1" x14ac:dyDescent="0.2">
      <c r="B65" s="185"/>
      <c r="C65" s="186"/>
      <c r="D65" s="159"/>
      <c r="E65" s="160"/>
      <c r="F65" s="68">
        <v>0</v>
      </c>
      <c r="G65" s="39"/>
      <c r="H65" s="26"/>
    </row>
    <row r="66" spans="2:9" ht="18" customHeight="1" x14ac:dyDescent="0.2">
      <c r="B66" s="185"/>
      <c r="C66" s="186"/>
      <c r="D66" s="159"/>
      <c r="E66" s="160"/>
      <c r="F66" s="68">
        <v>0</v>
      </c>
      <c r="G66" s="39"/>
      <c r="H66" s="26"/>
    </row>
    <row r="67" spans="2:9" ht="18" customHeight="1" x14ac:dyDescent="0.2">
      <c r="B67" s="185"/>
      <c r="C67" s="186"/>
      <c r="D67" s="161"/>
      <c r="E67" s="162"/>
      <c r="F67" s="69">
        <v>0</v>
      </c>
      <c r="G67" s="40"/>
      <c r="H67" s="24"/>
    </row>
    <row r="68" spans="2:9" ht="15" x14ac:dyDescent="0.25">
      <c r="B68" s="19" t="s">
        <v>40</v>
      </c>
      <c r="C68" s="127"/>
      <c r="D68" s="113"/>
      <c r="E68" s="34"/>
      <c r="F68" s="46">
        <f>SUM(F58:F67)</f>
        <v>387750</v>
      </c>
      <c r="G68" s="35"/>
      <c r="H68" s="18"/>
    </row>
    <row r="69" spans="2:9" ht="15" x14ac:dyDescent="0.25">
      <c r="B69" s="90" t="s">
        <v>41</v>
      </c>
      <c r="C69" s="126"/>
      <c r="D69" s="10"/>
      <c r="E69" s="58"/>
      <c r="F69" s="8" t="s">
        <v>11</v>
      </c>
      <c r="G69" s="50" t="s">
        <v>30</v>
      </c>
      <c r="H69" s="8" t="s">
        <v>21</v>
      </c>
    </row>
    <row r="70" spans="2:9" ht="18" customHeight="1" x14ac:dyDescent="0.2">
      <c r="B70" s="185"/>
      <c r="C70" s="186"/>
      <c r="D70" s="163"/>
      <c r="E70" s="164"/>
      <c r="F70" s="70">
        <v>0</v>
      </c>
      <c r="G70" s="41"/>
      <c r="H70" s="25"/>
    </row>
    <row r="71" spans="2:9" ht="18" customHeight="1" x14ac:dyDescent="0.2">
      <c r="B71" s="185"/>
      <c r="C71" s="186"/>
      <c r="D71" s="165"/>
      <c r="E71" s="166"/>
      <c r="F71" s="68">
        <v>0</v>
      </c>
      <c r="G71" s="42"/>
      <c r="H71" s="26"/>
    </row>
    <row r="72" spans="2:9" ht="18" customHeight="1" x14ac:dyDescent="0.2">
      <c r="B72" s="185"/>
      <c r="C72" s="186"/>
      <c r="D72" s="165"/>
      <c r="E72" s="166"/>
      <c r="F72" s="68">
        <v>0</v>
      </c>
      <c r="G72" s="42"/>
      <c r="H72" s="26"/>
    </row>
    <row r="73" spans="2:9" ht="18" customHeight="1" x14ac:dyDescent="0.2">
      <c r="B73" s="185"/>
      <c r="C73" s="186"/>
      <c r="D73" s="165"/>
      <c r="E73" s="166"/>
      <c r="F73" s="68">
        <v>0</v>
      </c>
      <c r="G73" s="42"/>
      <c r="H73" s="26"/>
    </row>
    <row r="74" spans="2:9" ht="18" customHeight="1" x14ac:dyDescent="0.2">
      <c r="B74" s="185"/>
      <c r="C74" s="186"/>
      <c r="D74" s="165"/>
      <c r="E74" s="166"/>
      <c r="F74" s="68">
        <v>0</v>
      </c>
      <c r="G74" s="42"/>
      <c r="H74" s="26"/>
    </row>
    <row r="75" spans="2:9" ht="18" customHeight="1" x14ac:dyDescent="0.2">
      <c r="B75" s="185"/>
      <c r="C75" s="186"/>
      <c r="D75" s="165"/>
      <c r="E75" s="166"/>
      <c r="F75" s="68">
        <v>0</v>
      </c>
      <c r="G75" s="42"/>
      <c r="H75" s="26"/>
    </row>
    <row r="76" spans="2:9" ht="18" customHeight="1" x14ac:dyDescent="0.2">
      <c r="B76" s="185"/>
      <c r="C76" s="186"/>
      <c r="D76" s="167"/>
      <c r="E76" s="168"/>
      <c r="F76" s="69">
        <v>0</v>
      </c>
      <c r="G76" s="43"/>
      <c r="H76" s="24"/>
    </row>
    <row r="77" spans="2:9" ht="15" x14ac:dyDescent="0.25">
      <c r="B77" s="19" t="s">
        <v>42</v>
      </c>
      <c r="C77" s="127"/>
      <c r="D77" s="114"/>
      <c r="E77" s="59"/>
      <c r="F77" s="60">
        <f>SUM(F70:F76)</f>
        <v>0</v>
      </c>
      <c r="G77" s="61"/>
      <c r="H77" s="62"/>
    </row>
    <row r="78" spans="2:9" ht="15" x14ac:dyDescent="0.25">
      <c r="B78" s="90" t="s">
        <v>43</v>
      </c>
      <c r="C78" s="126"/>
      <c r="D78" s="63"/>
      <c r="E78" s="64"/>
      <c r="F78" s="65"/>
      <c r="G78" s="66" t="s">
        <v>11</v>
      </c>
      <c r="H78" s="67" t="s">
        <v>21</v>
      </c>
      <c r="I78" s="9"/>
    </row>
    <row r="79" spans="2:9" ht="15.75" customHeight="1" x14ac:dyDescent="0.2">
      <c r="B79" s="185"/>
      <c r="C79" s="186"/>
      <c r="D79" s="165"/>
      <c r="E79" s="169"/>
      <c r="F79" s="68">
        <v>0</v>
      </c>
      <c r="G79" s="68"/>
      <c r="H79" s="26"/>
    </row>
    <row r="80" spans="2:9" ht="17.25" customHeight="1" x14ac:dyDescent="0.2">
      <c r="B80" s="185"/>
      <c r="C80" s="186"/>
      <c r="D80" s="170"/>
      <c r="E80" s="171"/>
      <c r="F80" s="68">
        <v>0</v>
      </c>
      <c r="G80" s="68"/>
      <c r="H80" s="72"/>
    </row>
    <row r="81" spans="2:8" ht="15.75" customHeight="1" x14ac:dyDescent="0.2">
      <c r="B81" s="185"/>
      <c r="C81" s="186"/>
      <c r="D81" s="170"/>
      <c r="E81" s="171"/>
      <c r="F81" s="68">
        <v>0</v>
      </c>
      <c r="G81" s="68">
        <v>0</v>
      </c>
      <c r="H81" s="72"/>
    </row>
    <row r="82" spans="2:8" ht="15" x14ac:dyDescent="0.25">
      <c r="B82" s="133" t="s">
        <v>44</v>
      </c>
      <c r="C82" s="141"/>
      <c r="D82" s="132"/>
      <c r="E82" s="59"/>
      <c r="F82" s="60"/>
      <c r="G82" s="21">
        <f>SUM(G79:G81)</f>
        <v>0</v>
      </c>
      <c r="H82" s="18"/>
    </row>
    <row r="83" spans="2:8" s="55" customFormat="1" ht="26.25" customHeight="1" x14ac:dyDescent="0.25">
      <c r="B83" s="134" t="s">
        <v>45</v>
      </c>
      <c r="C83" s="135"/>
      <c r="D83" s="11"/>
      <c r="E83" s="136"/>
      <c r="F83" s="137">
        <f>F31+F35+F45+F56+F68+F77</f>
        <v>5776445</v>
      </c>
      <c r="G83" s="1"/>
      <c r="H83" s="1"/>
    </row>
    <row r="84" spans="2:8" s="53" customFormat="1" ht="21" customHeight="1" x14ac:dyDescent="0.2">
      <c r="B84" s="142" t="s">
        <v>46</v>
      </c>
      <c r="C84" s="93"/>
      <c r="D84" s="11"/>
      <c r="E84" s="84">
        <f>IFERROR(F84/F83,)</f>
        <v>0.40249669130408061</v>
      </c>
      <c r="F84" s="6">
        <f>SUM(G33+G34)</f>
        <v>2325000</v>
      </c>
      <c r="G84" s="1"/>
      <c r="H84" s="1"/>
    </row>
    <row r="85" spans="2:8" ht="21" customHeight="1" x14ac:dyDescent="0.2">
      <c r="B85" s="143" t="s">
        <v>47</v>
      </c>
      <c r="C85" s="94"/>
      <c r="E85" s="71">
        <f>IFERROR(F85/F83,)</f>
        <v>6.054762055208697E-2</v>
      </c>
      <c r="F85" s="6">
        <f>SUM(G8:G76)-F35+G82</f>
        <v>349750</v>
      </c>
    </row>
    <row r="86" spans="2:8" ht="6" customHeight="1" x14ac:dyDescent="0.2">
      <c r="B86" s="138"/>
      <c r="C86" s="53"/>
      <c r="E86" s="83"/>
      <c r="F86" s="139"/>
    </row>
    <row r="87" spans="2:8" ht="21" customHeight="1" x14ac:dyDescent="0.25">
      <c r="B87" s="144" t="s">
        <v>48</v>
      </c>
      <c r="C87" s="95"/>
      <c r="D87" s="5"/>
      <c r="E87" s="12"/>
      <c r="F87" s="15">
        <f>SUM(F83)-(F84+F85)</f>
        <v>3101695</v>
      </c>
    </row>
    <row r="88" spans="2:8" ht="21" customHeight="1" x14ac:dyDescent="0.2">
      <c r="B88" s="145" t="s">
        <v>49</v>
      </c>
      <c r="C88" s="96"/>
      <c r="D88" s="9"/>
      <c r="E88" s="13"/>
      <c r="F88" s="15">
        <f>IFERROR(F87/E4,)</f>
        <v>88619.857142857145</v>
      </c>
    </row>
    <row r="89" spans="2:8" ht="21" customHeight="1" x14ac:dyDescent="0.2">
      <c r="B89" s="97" t="s">
        <v>50</v>
      </c>
      <c r="C89" s="140"/>
      <c r="D89" s="100"/>
      <c r="E89" s="14"/>
      <c r="F89" s="15">
        <f>IFERROR(F88/E3*200,)</f>
        <v>54535.296703296706</v>
      </c>
    </row>
  </sheetData>
  <sheetProtection algorithmName="SHA-512" hashValue="R3QLig0qIOy8Szbu54okHv/mHmspegEktI/Gw3JThZjGhAAS1LamAneO5oSzR/98tJWmTpvs8COqIQaaZk9c2g==" saltValue="0QefhRPtPhGwqpFqO2lFng==" spinCount="100000" sheet="1" formatCells="0" selectLockedCells="1"/>
  <protectedRanges>
    <protectedRange sqref="B1:H1" name="Område1"/>
    <protectedRange sqref="B3:D6 F3:H6" name="Område2"/>
    <protectedRange sqref="F8:F35" name="Område3"/>
    <protectedRange sqref="B32:H32 B33:D33 F33:H33 B34:H36 B45:H46 D47:E55 B56:H56 D57:E67 B68:H69 D70:E76 B77:H78 D79:E81 B82:H82 B83:F89" name="Område4"/>
  </protectedRanges>
  <mergeCells count="55">
    <mergeCell ref="B40:C40"/>
    <mergeCell ref="B41:C41"/>
    <mergeCell ref="B50:C50"/>
    <mergeCell ref="B51:C51"/>
    <mergeCell ref="B13:C13"/>
    <mergeCell ref="B14:C14"/>
    <mergeCell ref="B21:C21"/>
    <mergeCell ref="B24:C24"/>
    <mergeCell ref="B49:C49"/>
    <mergeCell ref="B25:C25"/>
    <mergeCell ref="B22:C22"/>
    <mergeCell ref="B23:C23"/>
    <mergeCell ref="B11:C11"/>
    <mergeCell ref="B12:C12"/>
    <mergeCell ref="B76:C76"/>
    <mergeCell ref="B79:C79"/>
    <mergeCell ref="B80:C80"/>
    <mergeCell ref="B64:C64"/>
    <mergeCell ref="B65:C65"/>
    <mergeCell ref="B66:C66"/>
    <mergeCell ref="B67:C67"/>
    <mergeCell ref="B70:C70"/>
    <mergeCell ref="B55:C55"/>
    <mergeCell ref="B58:C58"/>
    <mergeCell ref="B61:C61"/>
    <mergeCell ref="B62:C62"/>
    <mergeCell ref="B63:C63"/>
    <mergeCell ref="B44:C44"/>
    <mergeCell ref="B81:C81"/>
    <mergeCell ref="B71:C71"/>
    <mergeCell ref="B72:C72"/>
    <mergeCell ref="B73:C73"/>
    <mergeCell ref="B74:C74"/>
    <mergeCell ref="B75:C75"/>
    <mergeCell ref="B52:C52"/>
    <mergeCell ref="B53:C53"/>
    <mergeCell ref="B54:C54"/>
    <mergeCell ref="B30:C30"/>
    <mergeCell ref="B6:C6"/>
    <mergeCell ref="B42:C42"/>
    <mergeCell ref="B43:C43"/>
    <mergeCell ref="B20:C20"/>
    <mergeCell ref="B26:C26"/>
    <mergeCell ref="B27:C27"/>
    <mergeCell ref="B28:C28"/>
    <mergeCell ref="B29:C29"/>
    <mergeCell ref="B15:C15"/>
    <mergeCell ref="B16:C16"/>
    <mergeCell ref="B17:C17"/>
    <mergeCell ref="B18:C18"/>
    <mergeCell ref="D2:F2"/>
    <mergeCell ref="G3:H4"/>
    <mergeCell ref="B7:C7"/>
    <mergeCell ref="B9:C9"/>
    <mergeCell ref="B10:C10"/>
  </mergeCells>
  <pageMargins left="0.7" right="0.7" top="0.75" bottom="0.75" header="0.3" footer="0.3"/>
  <pageSetup paperSize="9" scale="44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72E3F96E9EA054B96B29D265393EE4D" ma:contentTypeVersion="3" ma:contentTypeDescription="Skapa ett nytt dokument." ma:contentTypeScope="" ma:versionID="4e9998829858565e0ac6e44e600c61de">
  <xsd:schema xmlns:xsd="http://www.w3.org/2001/XMLSchema" xmlns:xs="http://www.w3.org/2001/XMLSchema" xmlns:p="http://schemas.microsoft.com/office/2006/metadata/properties" xmlns:ns2="e045531b-7bc2-4e00-a8d1-c767ccff943b" targetNamespace="http://schemas.microsoft.com/office/2006/metadata/properties" ma:root="true" ma:fieldsID="adb3706040c4ee1fc9c2e27d7e966f86" ns2:_="">
    <xsd:import namespace="e045531b-7bc2-4e00-a8d1-c767ccff94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45531b-7bc2-4e00-a8d1-c767ccff94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397FEB-9175-41B0-B323-25B99955CE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894404-B490-417C-89C7-8A5D7738389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79B176A-B576-4E1A-9065-13F3139B3E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45531b-7bc2-4e00-a8d1-c767ccff94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Budget för en omgång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heinz.glockler</dc:creator>
  <cp:keywords/>
  <dc:description/>
  <cp:lastModifiedBy>Lars Svärdling (Personal syh)</cp:lastModifiedBy>
  <cp:revision/>
  <dcterms:created xsi:type="dcterms:W3CDTF">2011-02-08T17:30:40Z</dcterms:created>
  <dcterms:modified xsi:type="dcterms:W3CDTF">2023-05-02T15:15:01Z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0x010100672E3F96E9EA054B96B29D265393EE4D</vt:lpwstr>
  </property>
</Properties>
</file>